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\Desktop\Excel_opgaver\"/>
    </mc:Choice>
  </mc:AlternateContent>
  <xr:revisionPtr revIDLastSave="0" documentId="13_ncr:1_{C30F1251-2BAA-442D-8152-7D5DE161360A}" xr6:coauthVersionLast="47" xr6:coauthVersionMax="47" xr10:uidLastSave="{00000000-0000-0000-0000-000000000000}"/>
  <bookViews>
    <workbookView xWindow="-120" yWindow="-120" windowWidth="29040" windowHeight="15720" activeTab="3" xr2:uid="{A902F379-DBBE-47E0-9EC2-0F5A8A001CC2}"/>
  </bookViews>
  <sheets>
    <sheet name="Start" sheetId="5" r:id="rId1"/>
    <sheet name="Opgave1" sheetId="2" r:id="rId2"/>
    <sheet name="Opgave2" sheetId="3" r:id="rId3"/>
    <sheet name="Opgave3" sheetId="4" r:id="rId4"/>
    <sheet name="Faci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6" l="1"/>
  <c r="AB18" i="6"/>
  <c r="R24" i="6"/>
  <c r="R23" i="6"/>
  <c r="R26" i="6" s="1"/>
  <c r="R16" i="6"/>
  <c r="M28" i="6"/>
  <c r="J28" i="6"/>
  <c r="G28" i="6"/>
  <c r="D28" i="6"/>
  <c r="M15" i="6"/>
  <c r="J15" i="6"/>
  <c r="AB8" i="6" s="1"/>
  <c r="G15" i="6"/>
  <c r="D15" i="6"/>
  <c r="M27" i="6"/>
  <c r="J27" i="6"/>
  <c r="G27" i="6"/>
  <c r="D27" i="6"/>
  <c r="M14" i="6"/>
  <c r="J14" i="6"/>
  <c r="G14" i="6"/>
  <c r="D14" i="6"/>
  <c r="AB10" i="6" s="1"/>
  <c r="M26" i="6"/>
  <c r="J26" i="6"/>
  <c r="G26" i="6"/>
  <c r="D26" i="6"/>
  <c r="M13" i="6"/>
  <c r="J13" i="6"/>
  <c r="G13" i="6"/>
  <c r="D13" i="6"/>
  <c r="AB12" i="6" s="1"/>
  <c r="M25" i="6"/>
  <c r="J25" i="6"/>
  <c r="G25" i="6"/>
  <c r="D25" i="6"/>
  <c r="M12" i="6"/>
  <c r="J12" i="6"/>
  <c r="G12" i="6"/>
  <c r="D12" i="6"/>
  <c r="AB6" i="6" s="1"/>
  <c r="AB16" i="6" l="1"/>
</calcChain>
</file>

<file path=xl/sharedStrings.xml><?xml version="1.0" encoding="utf-8"?>
<sst xmlns="http://schemas.openxmlformats.org/spreadsheetml/2006/main" count="165" uniqueCount="66">
  <si>
    <t>Dine kompetencemål:</t>
  </si>
  <si>
    <t>Du vælger selv hvilke øvelser du arbejder med, du skal blot sikre dig at</t>
  </si>
  <si>
    <t>du er kommet godt omkring kompetencemålene for dette trin således</t>
  </si>
  <si>
    <t>at du er lidt mere sikker i at benytte Word både privat og på dit job.</t>
  </si>
  <si>
    <t>Du er meget velkommen til at tage egne emner med som du kan</t>
  </si>
  <si>
    <t>benytte privat eller på jobbet.</t>
  </si>
  <si>
    <t>I alt</t>
  </si>
  <si>
    <t>Du kan benytte formler som =sum(celle 1 + celle2. ..)</t>
  </si>
  <si>
    <t>SAMMENTÆLLING</t>
  </si>
  <si>
    <t xml:space="preserve"> </t>
  </si>
  <si>
    <t>OPGAVE 1</t>
  </si>
  <si>
    <t>OPGAVE 2</t>
  </si>
  <si>
    <t>OPGAVE 3</t>
  </si>
  <si>
    <t>Du skal efterfølgende gemme det udregnede regneark på dit OneDrive på Office.com</t>
  </si>
  <si>
    <t>EXCEL - ØVELSER - TRIN 2</t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</si>
  <si>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Anvende formler til fremstilling af summering af tal.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</si>
  <si>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Anvende formelbegreber som MAKS, MIN, MIDDEL og YDELSE i egne regneark</t>
    </r>
  </si>
  <si>
    <t>Har kendskab til og kan :</t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</si>
  <si>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Anvende Excels brugerflade og menuer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</si>
  <si>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Anvende flere regnark til beregning af tal på tværs af de enkelte ark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</si>
  <si>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Anvende skabeloner og tilpasse disse til læsning af opgaver</t>
    </r>
  </si>
  <si>
    <r>
      <rPr>
        <sz val="11"/>
        <color theme="0"/>
        <rFont val="Wingdings"/>
        <charset val="2"/>
      </rPr>
      <t>ü</t>
    </r>
    <r>
      <rPr>
        <sz val="11"/>
        <color theme="0"/>
        <rFont val="Arial Nova"/>
        <family val="2"/>
      </rPr>
      <t xml:space="preserve"> Gemme fremstillede regneark på tværs i organisationen (deling)</t>
    </r>
  </si>
  <si>
    <t>MIN, MAKS og MIDDEL</t>
  </si>
  <si>
    <t>Du skal i denne øvelse skal du finde tal for minimum, maksimum og gennemsnit</t>
  </si>
  <si>
    <t>Du kan benytte formler som =min/maks/middel(celle 1 + celle2. ..)</t>
  </si>
  <si>
    <t>Minimum</t>
  </si>
  <si>
    <t>Maksimum</t>
  </si>
  <si>
    <t>Middel</t>
  </si>
  <si>
    <t>RENTEBEREGNING</t>
  </si>
  <si>
    <t xml:space="preserve">Resultater </t>
  </si>
  <si>
    <t>Billån:</t>
  </si>
  <si>
    <t xml:space="preserve">Beregn de månedlige betalinger for et billån på 100.000 kr. </t>
  </si>
  <si>
    <t>Løbetid (perioder):</t>
  </si>
  <si>
    <t>med en årlig rente på 5% over en løbetid på 5 år.</t>
  </si>
  <si>
    <t>Til at beregne det månedlige afdrags størrelse</t>
  </si>
  <si>
    <t>Rente i %</t>
  </si>
  <si>
    <t>Mdl. Afdrag:</t>
  </si>
  <si>
    <t xml:space="preserve">Beregn det samlede beløb i renter, som skal betales over lånets løbetid </t>
  </si>
  <si>
    <t>Løbetid (perioder)</t>
  </si>
  <si>
    <t>på et billån på 150.000 kr. med en årlig rente på 3% over en periode på 3 år.</t>
  </si>
  <si>
    <t>Beregn det samlede betalte beløb over lånets løbetid: månedlige betalinger * antal perioder.</t>
  </si>
  <si>
    <t>Rente</t>
  </si>
  <si>
    <t>Træk det oprindelige lånebeløb fra det samlede betalte beløb for at finde de samlede renteomkostninger.</t>
  </si>
  <si>
    <t>Billån :</t>
  </si>
  <si>
    <t xml:space="preserve">Sammenlign de månedlige betalinger for et billån på 200.000 kr. </t>
  </si>
  <si>
    <t>over 4 år med to forskellige rentesatser: 4% og 6%.</t>
  </si>
  <si>
    <t>Rente 1 i %</t>
  </si>
  <si>
    <t>Rente 2 i %</t>
  </si>
  <si>
    <t>Mdl afdrag 1</t>
  </si>
  <si>
    <t>Mdl afdrag 2</t>
  </si>
  <si>
    <t>Difference i afdrag:</t>
  </si>
  <si>
    <t>Du skal i denne øvelse skal du sammentælle tal fra forskellige ark i regnearket.</t>
  </si>
  <si>
    <t>Sammentælling af alle sammentællinger i opgave 1:</t>
  </si>
  <si>
    <t>Sammentælling af alle maksværdier i opgave 1:</t>
  </si>
  <si>
    <t>Sammentælling af alle middel værdier i opgave 1:</t>
  </si>
  <si>
    <t>Sammentælling af alle minimums værdier i opgave 1</t>
  </si>
  <si>
    <t>Sammentælling af alle afdrag i opgave 2</t>
  </si>
  <si>
    <t>Sammentælling af alle lånene i opgave 2</t>
  </si>
  <si>
    <t>De nævnte facit er udregnet med tal fra dette ark og ikke med tal fra opgave 1 og opgave 2</t>
  </si>
  <si>
    <t>Du skal udregne tallene fra resultaterne fra opgave 1 og  2 og tage tallene fra de respektive ark</t>
  </si>
  <si>
    <t>Samlede betalt beløb:</t>
  </si>
  <si>
    <t>Samlede renteomkostninger:</t>
  </si>
  <si>
    <t>Beregn først de månedlige betalinger med =YDELSE(3%/12;3*12;150.000).</t>
  </si>
  <si>
    <t>Brug Excel-formlen =YDELSE(rente/12;antal_perioder;lånebeløb).</t>
  </si>
  <si>
    <r>
      <t>Beregn månedlige betalinger for 4% rente</t>
    </r>
    <r>
      <rPr>
        <i/>
        <sz val="9"/>
        <color theme="0"/>
        <rFont val="Arial Nova"/>
        <family val="2"/>
      </rPr>
      <t xml:space="preserve"> (Benyt formlen i forrige opgaver)</t>
    </r>
  </si>
  <si>
    <r>
      <t xml:space="preserve">Beregn månedlige betalinger for 6% rente </t>
    </r>
    <r>
      <rPr>
        <i/>
        <sz val="9"/>
        <color theme="0"/>
        <rFont val="Arial Nova"/>
        <family val="2"/>
      </rPr>
      <t>(Benyt formlen i forrige opgaver)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</si>
</sst>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r.&quot;;[Red]\-#,##0.00\ &quot;kr.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rial Nova"/>
      <family val="2"/>
    </font>
    <font>
      <sz val="22"/>
      <color theme="0"/>
      <name val="Arial Nova"/>
      <family val="2"/>
    </font>
    <font>
      <sz val="12"/>
      <color theme="0"/>
      <name val="Arial Nova"/>
      <family val="2"/>
    </font>
    <font>
      <sz val="11"/>
      <color theme="0"/>
      <name val="Wingdings"/>
      <charset val="2"/>
    </font>
    <font>
      <sz val="11"/>
      <color theme="0"/>
      <name val="Arial Nova"/>
      <family val="2"/>
      <charset val="2"/>
    </font>
    <font>
      <sz val="20"/>
      <color theme="0"/>
      <name val="Arial Nova"/>
      <family val="2"/>
    </font>
    <font>
      <sz val="20"/>
      <color theme="0"/>
      <name val="Arial Narrow"/>
      <family val="2"/>
    </font>
    <font>
      <i/>
      <sz val="11"/>
      <color theme="0"/>
      <name val="Arial Nova"/>
      <family val="2"/>
    </font>
    <font>
      <sz val="2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36"/>
      <color theme="9" tint="0.59999389629810485"/>
      <name val="Aptos Narrow"/>
      <family val="2"/>
      <scheme val="minor"/>
    </font>
    <font>
      <sz val="36"/>
      <color theme="9" tint="0.39997558519241921"/>
      <name val="Aptos Narrow"/>
      <family val="2"/>
      <scheme val="minor"/>
    </font>
    <font>
      <sz val="36"/>
      <color theme="9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 Nova"/>
      <family val="2"/>
    </font>
    <font>
      <sz val="9"/>
      <color theme="1"/>
      <name val="Arial Nova"/>
      <family val="2"/>
    </font>
    <font>
      <sz val="9"/>
      <color theme="1"/>
      <name val="Arial Nova Cond"/>
      <family val="2"/>
    </font>
    <font>
      <sz val="9"/>
      <color theme="0"/>
      <name val="Arial Nova"/>
      <family val="2"/>
    </font>
    <font>
      <i/>
      <sz val="9"/>
      <color theme="0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0" fillId="3" borderId="0" xfId="0" applyFill="1"/>
    <xf numFmtId="0" fontId="7" fillId="2" borderId="0" xfId="0" applyFont="1" applyFill="1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0" fontId="10" fillId="2" borderId="0" xfId="0" applyFont="1" applyFill="1"/>
    <xf numFmtId="2" fontId="1" fillId="0" borderId="0" xfId="0" applyNumberFormat="1" applyFont="1" applyAlignment="1">
      <alignment horizontal="center"/>
    </xf>
    <xf numFmtId="0" fontId="0" fillId="5" borderId="0" xfId="0" applyFill="1"/>
    <xf numFmtId="0" fontId="0" fillId="6" borderId="0" xfId="0" applyFill="1"/>
    <xf numFmtId="3" fontId="0" fillId="0" borderId="0" xfId="0" applyNumberFormat="1"/>
    <xf numFmtId="0" fontId="1" fillId="6" borderId="0" xfId="0" applyFont="1" applyFill="1"/>
    <xf numFmtId="0" fontId="1" fillId="5" borderId="0" xfId="0" applyFont="1" applyFill="1"/>
    <xf numFmtId="2" fontId="1" fillId="5" borderId="0" xfId="0" applyNumberFormat="1" applyFont="1" applyFill="1"/>
    <xf numFmtId="0" fontId="0" fillId="7" borderId="0" xfId="0" applyFill="1"/>
    <xf numFmtId="8" fontId="1" fillId="0" borderId="1" xfId="0" applyNumberFormat="1" applyFont="1" applyBorder="1"/>
    <xf numFmtId="9" fontId="1" fillId="0" borderId="0" xfId="0" applyNumberFormat="1" applyFont="1"/>
    <xf numFmtId="0" fontId="16" fillId="0" borderId="0" xfId="0" applyFont="1"/>
    <xf numFmtId="3" fontId="0" fillId="0" borderId="1" xfId="0" applyNumberFormat="1" applyBorder="1"/>
    <xf numFmtId="2" fontId="0" fillId="0" borderId="1" xfId="0" applyNumberFormat="1" applyBorder="1"/>
    <xf numFmtId="8" fontId="0" fillId="0" borderId="1" xfId="0" applyNumberFormat="1" applyBorder="1"/>
    <xf numFmtId="0" fontId="8" fillId="0" borderId="0" xfId="0" applyFont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2" fillId="3" borderId="0" xfId="0" applyFont="1" applyFill="1" applyBorder="1"/>
    <xf numFmtId="0" fontId="12" fillId="0" borderId="0" xfId="0" applyFont="1" applyAlignment="1">
      <alignment vertical="center"/>
    </xf>
    <xf numFmtId="0" fontId="18" fillId="7" borderId="0" xfId="0" applyFont="1" applyFill="1"/>
    <xf numFmtId="0" fontId="19" fillId="4" borderId="0" xfId="0" applyFont="1" applyFill="1"/>
    <xf numFmtId="0" fontId="20" fillId="2" borderId="0" xfId="0" applyFont="1" applyFill="1" applyAlignment="1">
      <alignment horizontal="left" vertical="center" indent="1"/>
    </xf>
    <xf numFmtId="0" fontId="18" fillId="4" borderId="0" xfId="0" applyFont="1" applyFill="1"/>
    <xf numFmtId="0" fontId="20" fillId="2" borderId="0" xfId="0" applyFont="1" applyFill="1"/>
    <xf numFmtId="0" fontId="17" fillId="0" borderId="0" xfId="0" applyFont="1"/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139063</xdr:colOff>
      <xdr:row>4</xdr:row>
      <xdr:rowOff>99060</xdr:rowOff>
    </xdr:from>
    <xdr:to>
      <xdr:col>19</xdr:col>
      <xdr:colOff>594358</xdr:colOff>
      <xdr:row>9</xdr:row>
      <xdr:rowOff>144780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D9D9EF8-503C-3B3A-B743-C83460A7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1863" y="830580"/>
          <a:ext cx="106489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554820</xdr:colOff>
      <xdr:row>4</xdr:row>
      <xdr:rowOff>160020</xdr:rowOff>
    </xdr:from>
    <xdr:to>
      <xdr:col>5</xdr:col>
      <xdr:colOff>114300</xdr:colOff>
      <xdr:row>11</xdr:row>
      <xdr:rowOff>134778</xdr:rowOff>
    </xdr:to>
    <xdr:pic>
      <xdr:nvPicPr>
        <xdr:cNvPr id="3" name="Billede 2" descr="Lommeregnertastatur">
          <a:extLst>
            <a:ext uri="{FF2B5EF4-FFF2-40B4-BE49-F238E27FC236}">
              <a16:creationId xmlns:a16="http://schemas.microsoft.com/office/drawing/2014/main" id="{80363379-9184-C428-EEBC-1F49515E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420" y="906780"/>
          <a:ext cx="1997880" cy="12549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554820</xdr:colOff>
      <xdr:row>4</xdr:row>
      <xdr:rowOff>160020</xdr:rowOff>
    </xdr:from>
    <xdr:to>
      <xdr:col>5</xdr:col>
      <xdr:colOff>114300</xdr:colOff>
      <xdr:row>11</xdr:row>
      <xdr:rowOff>104298</xdr:rowOff>
    </xdr:to>
    <xdr:pic>
      <xdr:nvPicPr>
        <xdr:cNvPr id="2" name="Billede 1" descr="Lommeregnertastatur">
          <a:extLst>
            <a:ext uri="{FF2B5EF4-FFF2-40B4-BE49-F238E27FC236}">
              <a16:creationId xmlns:a16="http://schemas.microsoft.com/office/drawing/2014/main" id="{4CF24A01-042E-4AD4-9852-91B74922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420" y="1028700"/>
          <a:ext cx="1997880" cy="1254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4ED9-8C9A-4D3E-9EF6-24CED41AB03D}">
  <dimension ref="A1:W27"/>
  <sheetViews>
    <sheetView workbookViewId="0">
      <selection activeCell="G21" sqref="G21"/>
    </sheetView>
  </sheetViews>
  <sheetFormatPr defaultRowHeight="15" x14ac:dyDescent="0.25"/>
  <cols>
    <col min="1" max="1" width="5.28515625" customWidth="1"/>
    <col min="13" max="13" width="1.28515625" customWidth="1"/>
  </cols>
  <sheetData>
    <row r="1" spans="1:2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</row>
    <row r="4" spans="1:23" x14ac:dyDescent="0.2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"/>
    </row>
    <row r="5" spans="1:23" x14ac:dyDescent="0.25">
      <c r="A5" s="4"/>
      <c r="B5" s="1"/>
      <c r="C5" s="26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1"/>
      <c r="O5" s="1"/>
      <c r="P5" s="1"/>
      <c r="Q5" s="1"/>
      <c r="R5" s="1"/>
      <c r="S5" s="1"/>
      <c r="T5" s="1"/>
      <c r="U5" s="1"/>
      <c r="V5" s="1"/>
      <c r="W5" s="4"/>
    </row>
    <row r="6" spans="1:23" x14ac:dyDescent="0.25">
      <c r="A6" s="4"/>
      <c r="B6" s="1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1"/>
      <c r="O6" s="1"/>
      <c r="P6" s="1"/>
      <c r="Q6" s="1"/>
      <c r="R6" s="1"/>
      <c r="S6" s="1"/>
      <c r="T6" s="1"/>
      <c r="U6" s="1"/>
      <c r="V6" s="1"/>
      <c r="W6" s="4"/>
    </row>
    <row r="7" spans="1:23" x14ac:dyDescent="0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4"/>
    </row>
    <row r="8" spans="1:23" ht="15.75" x14ac:dyDescent="0.25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 t="s">
        <v>0</v>
      </c>
      <c r="O8" s="1"/>
      <c r="P8" s="1"/>
      <c r="Q8" s="1"/>
      <c r="R8" s="1"/>
      <c r="S8" s="1"/>
      <c r="T8" s="1"/>
      <c r="U8" s="1"/>
      <c r="V8" s="1"/>
      <c r="W8" s="4"/>
    </row>
    <row r="9" spans="1:23" ht="15.75" x14ac:dyDescent="0.25">
      <c r="A9" s="4"/>
      <c r="B9" s="1"/>
      <c r="C9" s="3" t="s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</row>
    <row r="10" spans="1:23" ht="15.75" x14ac:dyDescent="0.25">
      <c r="A10" s="4"/>
      <c r="B10" s="1"/>
      <c r="C10" s="3" t="s"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2" t="s">
        <v>17</v>
      </c>
      <c r="O10" s="1"/>
      <c r="P10" s="1"/>
      <c r="Q10" s="1"/>
      <c r="R10" s="1"/>
      <c r="S10" s="1"/>
      <c r="T10" s="1"/>
      <c r="U10" s="1"/>
      <c r="V10" s="1"/>
      <c r="W10" s="4"/>
    </row>
    <row r="11" spans="1:23" ht="15.75" x14ac:dyDescent="0.25">
      <c r="A11" s="4"/>
      <c r="B11" s="1"/>
      <c r="C11" s="3" t="s">
        <v>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4"/>
    </row>
    <row r="12" spans="1:23" ht="15.75" x14ac:dyDescent="0.25">
      <c r="A12" s="4"/>
      <c r="B12" s="1"/>
      <c r="C12" s="3" t="s">
        <v>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5" t="s">
        <v>18</v>
      </c>
      <c r="O12" s="2"/>
      <c r="P12" s="2"/>
      <c r="Q12" s="1"/>
      <c r="R12" s="1"/>
      <c r="S12" s="1"/>
      <c r="T12" s="1"/>
      <c r="U12" s="1"/>
      <c r="V12" s="1"/>
      <c r="W12" s="4"/>
    </row>
    <row r="13" spans="1:23" ht="15.75" x14ac:dyDescent="0.25">
      <c r="A13" s="4"/>
      <c r="B13" s="1"/>
      <c r="C13" s="3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1"/>
      <c r="R13" s="1"/>
      <c r="S13" s="1"/>
      <c r="T13" s="1"/>
      <c r="U13" s="1"/>
      <c r="V13" s="1"/>
      <c r="W13" s="4"/>
    </row>
    <row r="14" spans="1:2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" t="s">
        <v>15</v>
      </c>
      <c r="O14" s="2"/>
      <c r="P14" s="2"/>
      <c r="Q14" s="1"/>
      <c r="R14" s="1"/>
      <c r="S14" s="1"/>
      <c r="T14" s="1"/>
      <c r="U14" s="1"/>
      <c r="V14" s="1"/>
      <c r="W14" s="4"/>
    </row>
    <row r="15" spans="1:23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  <c r="P15" s="2"/>
      <c r="Q15" s="1"/>
      <c r="R15" s="1"/>
      <c r="S15" s="1"/>
      <c r="T15" s="1"/>
      <c r="U15" s="1"/>
      <c r="V15" s="1"/>
      <c r="W15" s="4"/>
    </row>
    <row r="16" spans="1:23" x14ac:dyDescent="0.25">
      <c r="A16" s="4"/>
      <c r="B16" s="1"/>
      <c r="C16" s="10" t="s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5" t="s">
        <v>16</v>
      </c>
      <c r="O16" s="2"/>
      <c r="P16" s="2"/>
      <c r="Q16" s="1"/>
      <c r="R16" s="1"/>
      <c r="S16" s="1"/>
      <c r="T16" s="1"/>
      <c r="U16" s="1"/>
      <c r="V16" s="1"/>
      <c r="W16" s="4"/>
    </row>
    <row r="17" spans="1:23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  <c r="P17" s="2"/>
      <c r="Q17" s="1"/>
      <c r="R17" s="1"/>
      <c r="S17" s="1"/>
      <c r="T17" s="1"/>
      <c r="U17" s="1"/>
      <c r="V17" s="1"/>
      <c r="W17" s="4"/>
    </row>
    <row r="18" spans="1:23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" t="s">
        <v>19</v>
      </c>
      <c r="O18" s="2"/>
      <c r="P18" s="2"/>
      <c r="Q18" s="1"/>
      <c r="R18" s="1"/>
      <c r="S18" s="1"/>
      <c r="T18" s="1"/>
      <c r="U18" s="1"/>
      <c r="V18" s="1"/>
      <c r="W18" s="4"/>
    </row>
    <row r="19" spans="1:23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  <c r="P19" s="2"/>
      <c r="Q19" s="1"/>
      <c r="R19" s="1"/>
      <c r="S19" s="1"/>
      <c r="T19" s="1"/>
      <c r="U19" s="1"/>
      <c r="V19" s="1"/>
      <c r="W19" s="4"/>
    </row>
    <row r="20" spans="1:23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" t="s">
        <v>20</v>
      </c>
      <c r="O20" s="2"/>
      <c r="P20" s="2"/>
      <c r="Q20" s="1"/>
      <c r="R20" s="1"/>
      <c r="S20" s="1"/>
      <c r="T20" s="1"/>
      <c r="U20" s="1"/>
      <c r="V20" s="1"/>
      <c r="W20" s="4"/>
    </row>
    <row r="21" spans="1:23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  <c r="P21" s="2"/>
      <c r="Q21" s="1"/>
      <c r="R21" s="1"/>
      <c r="S21" s="1"/>
      <c r="T21" s="1"/>
      <c r="U21" s="1"/>
      <c r="V21" s="1"/>
      <c r="W21" s="4"/>
    </row>
    <row r="22" spans="1:23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" t="s">
        <v>21</v>
      </c>
      <c r="O22" s="2"/>
      <c r="P22" s="2"/>
      <c r="Q22" s="1"/>
      <c r="R22" s="1"/>
      <c r="S22" s="1"/>
      <c r="T22" s="1"/>
      <c r="U22" s="1"/>
      <c r="V22" s="1"/>
      <c r="W22" s="4"/>
    </row>
    <row r="23" spans="1:23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4"/>
    </row>
    <row r="24" spans="1:23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4"/>
    </row>
    <row r="25" spans="1:23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4"/>
    </row>
    <row r="26" spans="1:2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</sheetData>
  <mergeCells count="1">
    <mergeCell ref="C5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03A2-AA77-4791-B599-E7563822E851}">
  <dimension ref="B1:R25"/>
  <sheetViews>
    <sheetView workbookViewId="0">
      <selection activeCell="R2" sqref="R2:R8"/>
    </sheetView>
  </sheetViews>
  <sheetFormatPr defaultRowHeight="15" x14ac:dyDescent="0.25"/>
  <cols>
    <col min="8" max="8" width="10.28515625" customWidth="1"/>
    <col min="11" max="11" width="9.7109375" bestFit="1" customWidth="1"/>
    <col min="12" max="12" width="11" bestFit="1" customWidth="1"/>
    <col min="14" max="14" width="9.7109375" bestFit="1" customWidth="1"/>
    <col min="17" max="17" width="9.7109375" bestFit="1" customWidth="1"/>
  </cols>
  <sheetData>
    <row r="1" spans="2:18" ht="24" customHeight="1" x14ac:dyDescent="0.25"/>
    <row r="2" spans="2:18" x14ac:dyDescent="0.25">
      <c r="B2" s="1"/>
      <c r="C2" s="1"/>
      <c r="D2" s="1"/>
      <c r="E2" s="1"/>
      <c r="F2" s="1"/>
      <c r="I2">
        <v>432</v>
      </c>
      <c r="L2">
        <v>3425</v>
      </c>
      <c r="O2">
        <v>65.540000000000006</v>
      </c>
      <c r="R2" s="14">
        <v>200.304</v>
      </c>
    </row>
    <row r="3" spans="2:18" x14ac:dyDescent="0.25">
      <c r="B3" s="1"/>
      <c r="C3" s="1"/>
      <c r="D3" s="1"/>
      <c r="E3" s="1"/>
      <c r="F3" s="1"/>
      <c r="I3">
        <v>23</v>
      </c>
      <c r="L3">
        <v>-398</v>
      </c>
      <c r="O3">
        <v>67.900000000000006</v>
      </c>
      <c r="R3">
        <v>400.05</v>
      </c>
    </row>
    <row r="4" spans="2:18" ht="15.75" x14ac:dyDescent="0.25">
      <c r="B4" s="1"/>
      <c r="C4" s="30" t="s">
        <v>22</v>
      </c>
      <c r="D4" s="30"/>
      <c r="E4" s="30"/>
      <c r="F4" s="1"/>
      <c r="I4">
        <v>42</v>
      </c>
      <c r="L4">
        <v>432</v>
      </c>
      <c r="O4">
        <v>34.89</v>
      </c>
      <c r="R4">
        <v>400.00200000000001</v>
      </c>
    </row>
    <row r="5" spans="2:18" x14ac:dyDescent="0.25">
      <c r="B5" s="1"/>
      <c r="C5" s="1"/>
      <c r="D5" s="1"/>
      <c r="E5" s="1"/>
      <c r="F5" s="1"/>
      <c r="I5">
        <v>653</v>
      </c>
      <c r="L5">
        <v>556</v>
      </c>
      <c r="O5">
        <v>44.8</v>
      </c>
      <c r="R5" s="14">
        <v>300.89299999999997</v>
      </c>
    </row>
    <row r="6" spans="2:18" x14ac:dyDescent="0.25">
      <c r="B6" s="1"/>
      <c r="C6" s="1"/>
      <c r="D6" s="1"/>
      <c r="E6" s="1"/>
      <c r="F6" s="1"/>
      <c r="I6">
        <v>32</v>
      </c>
      <c r="L6">
        <v>765</v>
      </c>
      <c r="O6">
        <v>44.88</v>
      </c>
      <c r="R6">
        <v>496.90300000000002</v>
      </c>
    </row>
    <row r="7" spans="2:18" x14ac:dyDescent="0.25">
      <c r="B7" s="1"/>
      <c r="C7" s="1"/>
      <c r="D7" s="1"/>
      <c r="E7" s="1"/>
      <c r="F7" s="1"/>
      <c r="I7">
        <v>342</v>
      </c>
      <c r="L7">
        <v>1234</v>
      </c>
      <c r="O7">
        <v>55.45</v>
      </c>
      <c r="R7">
        <v>402.22199999999998</v>
      </c>
    </row>
    <row r="8" spans="2:18" x14ac:dyDescent="0.25">
      <c r="B8" s="1"/>
      <c r="C8" s="1"/>
      <c r="D8" s="1"/>
      <c r="E8" s="1"/>
      <c r="F8" s="1"/>
      <c r="I8">
        <v>1323</v>
      </c>
      <c r="L8">
        <v>6654</v>
      </c>
      <c r="O8">
        <v>23.9</v>
      </c>
      <c r="R8">
        <v>940.11099999999999</v>
      </c>
    </row>
    <row r="9" spans="2:18" x14ac:dyDescent="0.25">
      <c r="B9" s="1"/>
      <c r="C9" s="1"/>
      <c r="D9" s="1"/>
      <c r="E9" s="1"/>
      <c r="F9" s="1"/>
      <c r="H9" t="s">
        <v>6</v>
      </c>
      <c r="I9" s="13"/>
      <c r="K9" t="s">
        <v>6</v>
      </c>
      <c r="L9" s="13"/>
      <c r="N9" t="s">
        <v>6</v>
      </c>
      <c r="O9" s="13"/>
      <c r="Q9" t="s">
        <v>6</v>
      </c>
      <c r="R9" s="13"/>
    </row>
    <row r="10" spans="2:18" x14ac:dyDescent="0.25">
      <c r="B10" s="1"/>
      <c r="C10" s="1"/>
      <c r="D10" s="1"/>
      <c r="E10" s="1"/>
      <c r="F10" s="1"/>
      <c r="H10" t="s">
        <v>25</v>
      </c>
      <c r="I10" s="12"/>
      <c r="K10" t="s">
        <v>25</v>
      </c>
      <c r="L10" s="12"/>
      <c r="N10" t="s">
        <v>25</v>
      </c>
      <c r="O10" s="12"/>
      <c r="Q10" t="s">
        <v>25</v>
      </c>
      <c r="R10" s="12"/>
    </row>
    <row r="11" spans="2:18" x14ac:dyDescent="0.25">
      <c r="B11" s="1"/>
      <c r="C11" s="1"/>
      <c r="D11" s="1"/>
      <c r="E11" s="1"/>
      <c r="F11" s="1"/>
      <c r="H11" t="s">
        <v>26</v>
      </c>
      <c r="I11" s="12"/>
      <c r="K11" t="s">
        <v>26</v>
      </c>
      <c r="L11" s="12"/>
      <c r="N11" t="s">
        <v>26</v>
      </c>
      <c r="O11" s="12"/>
      <c r="Q11" t="s">
        <v>26</v>
      </c>
      <c r="R11" s="12"/>
    </row>
    <row r="12" spans="2:18" x14ac:dyDescent="0.25">
      <c r="B12" s="1"/>
      <c r="C12" s="1"/>
      <c r="D12" s="1"/>
      <c r="E12" s="1"/>
      <c r="F12" s="1"/>
      <c r="H12" t="s">
        <v>27</v>
      </c>
      <c r="I12" s="12"/>
      <c r="K12" t="s">
        <v>27</v>
      </c>
      <c r="L12" s="12"/>
      <c r="N12" t="s">
        <v>27</v>
      </c>
      <c r="O12" s="12"/>
      <c r="Q12" t="s">
        <v>27</v>
      </c>
      <c r="R12" s="12"/>
    </row>
    <row r="13" spans="2:18" x14ac:dyDescent="0.25">
      <c r="B13" s="1"/>
      <c r="C13" s="1"/>
      <c r="D13" s="1"/>
      <c r="E13" s="1"/>
      <c r="F13" s="1"/>
    </row>
    <row r="14" spans="2:18" ht="12.6" customHeight="1" x14ac:dyDescent="0.25">
      <c r="B14" s="1"/>
      <c r="C14" s="27" t="s">
        <v>23</v>
      </c>
      <c r="D14" s="27"/>
      <c r="E14" s="27"/>
      <c r="F14" s="1"/>
      <c r="I14">
        <v>54</v>
      </c>
      <c r="L14">
        <v>13000</v>
      </c>
      <c r="O14">
        <v>435</v>
      </c>
      <c r="R14">
        <v>345</v>
      </c>
    </row>
    <row r="15" spans="2:18" x14ac:dyDescent="0.25">
      <c r="B15" s="1"/>
      <c r="C15" s="27"/>
      <c r="D15" s="27"/>
      <c r="E15" s="27"/>
      <c r="F15" s="1"/>
      <c r="I15">
        <v>67</v>
      </c>
      <c r="L15">
        <v>42233</v>
      </c>
      <c r="O15">
        <v>3456</v>
      </c>
      <c r="R15">
        <v>667</v>
      </c>
    </row>
    <row r="16" spans="2:18" x14ac:dyDescent="0.25">
      <c r="B16" s="1"/>
      <c r="C16" s="27"/>
      <c r="D16" s="27"/>
      <c r="E16" s="27"/>
      <c r="F16" s="1"/>
      <c r="I16">
        <v>4344</v>
      </c>
      <c r="L16">
        <v>55436</v>
      </c>
      <c r="O16">
        <v>63</v>
      </c>
      <c r="R16">
        <v>864</v>
      </c>
    </row>
    <row r="17" spans="2:18" x14ac:dyDescent="0.25">
      <c r="B17" s="1"/>
      <c r="C17" s="1"/>
      <c r="D17" s="1"/>
      <c r="E17" s="1"/>
      <c r="F17" s="1"/>
      <c r="I17">
        <v>5644</v>
      </c>
      <c r="L17">
        <v>66785</v>
      </c>
      <c r="O17">
        <v>452</v>
      </c>
      <c r="R17">
        <v>4345</v>
      </c>
    </row>
    <row r="18" spans="2:18" x14ac:dyDescent="0.25">
      <c r="B18" s="1"/>
      <c r="C18" s="28" t="s">
        <v>24</v>
      </c>
      <c r="D18" s="28"/>
      <c r="E18" s="28"/>
      <c r="F18" s="1"/>
      <c r="I18">
        <v>777</v>
      </c>
      <c r="L18">
        <v>79303</v>
      </c>
      <c r="O18">
        <v>23</v>
      </c>
      <c r="R18">
        <v>34553</v>
      </c>
    </row>
    <row r="19" spans="2:18" x14ac:dyDescent="0.25">
      <c r="B19" s="1"/>
      <c r="C19" s="28"/>
      <c r="D19" s="28"/>
      <c r="E19" s="28"/>
      <c r="F19" s="1"/>
      <c r="I19">
        <v>342</v>
      </c>
      <c r="L19">
        <v>39045</v>
      </c>
      <c r="O19">
        <v>21</v>
      </c>
      <c r="R19">
        <v>4433</v>
      </c>
    </row>
    <row r="20" spans="2:18" x14ac:dyDescent="0.25">
      <c r="B20" s="1"/>
      <c r="C20" s="28"/>
      <c r="D20" s="28"/>
      <c r="E20" s="28"/>
      <c r="F20" s="1"/>
      <c r="I20">
        <v>43</v>
      </c>
      <c r="L20">
        <v>29000</v>
      </c>
      <c r="O20">
        <v>32</v>
      </c>
      <c r="R20">
        <v>443</v>
      </c>
    </row>
    <row r="21" spans="2:18" x14ac:dyDescent="0.25">
      <c r="B21" s="1"/>
      <c r="C21" s="1"/>
      <c r="D21" s="1"/>
      <c r="E21" s="1"/>
      <c r="F21" s="1"/>
      <c r="I21">
        <v>455</v>
      </c>
      <c r="L21">
        <v>23099</v>
      </c>
      <c r="O21">
        <v>43</v>
      </c>
      <c r="R21">
        <v>778</v>
      </c>
    </row>
    <row r="22" spans="2:18" x14ac:dyDescent="0.25">
      <c r="B22" s="1"/>
      <c r="C22" s="29" t="s">
        <v>9</v>
      </c>
      <c r="D22" s="29"/>
      <c r="E22" s="29"/>
      <c r="F22" s="1"/>
      <c r="H22" t="s">
        <v>6</v>
      </c>
      <c r="I22" s="13"/>
      <c r="K22" t="s">
        <v>6</v>
      </c>
      <c r="L22" s="13"/>
      <c r="N22" t="s">
        <v>6</v>
      </c>
      <c r="O22" s="13"/>
      <c r="Q22" t="s">
        <v>6</v>
      </c>
      <c r="R22" s="13"/>
    </row>
    <row r="23" spans="2:18" x14ac:dyDescent="0.25">
      <c r="B23" s="1"/>
      <c r="C23" s="1"/>
      <c r="D23" s="1"/>
      <c r="E23" s="1"/>
      <c r="F23" s="1"/>
      <c r="H23" t="s">
        <v>25</v>
      </c>
      <c r="I23" s="12"/>
      <c r="K23" t="s">
        <v>25</v>
      </c>
      <c r="L23" s="12"/>
      <c r="N23" t="s">
        <v>25</v>
      </c>
      <c r="O23" s="12"/>
      <c r="Q23" t="s">
        <v>25</v>
      </c>
      <c r="R23" s="12"/>
    </row>
    <row r="24" spans="2:18" x14ac:dyDescent="0.25">
      <c r="B24" s="1"/>
      <c r="C24" s="1"/>
      <c r="D24" s="1"/>
      <c r="E24" s="1"/>
      <c r="F24" s="1"/>
      <c r="H24" t="s">
        <v>26</v>
      </c>
      <c r="I24" s="12"/>
      <c r="K24" t="s">
        <v>26</v>
      </c>
      <c r="L24" s="12"/>
      <c r="N24" t="s">
        <v>26</v>
      </c>
      <c r="O24" s="12"/>
      <c r="Q24" t="s">
        <v>26</v>
      </c>
      <c r="R24" s="12"/>
    </row>
    <row r="25" spans="2:18" x14ac:dyDescent="0.25">
      <c r="B25" s="1"/>
      <c r="C25" s="1"/>
      <c r="D25" s="1"/>
      <c r="E25" s="1"/>
      <c r="F25" s="1"/>
      <c r="H25" t="s">
        <v>27</v>
      </c>
      <c r="I25" s="12"/>
      <c r="K25" t="s">
        <v>27</v>
      </c>
      <c r="L25" s="12"/>
      <c r="N25" t="s">
        <v>27</v>
      </c>
      <c r="O25" s="12"/>
      <c r="Q25" t="s">
        <v>27</v>
      </c>
      <c r="R25" s="12"/>
    </row>
  </sheetData>
  <mergeCells count="4">
    <mergeCell ref="C14:E16"/>
    <mergeCell ref="C18:E20"/>
    <mergeCell ref="C22:E22"/>
    <mergeCell ref="C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CECB-6FD3-4061-8483-8E1F557DF520}">
  <dimension ref="A1:AA25"/>
  <sheetViews>
    <sheetView topLeftCell="A2" workbookViewId="0">
      <selection activeCell="Z19" sqref="Z19"/>
    </sheetView>
  </sheetViews>
  <sheetFormatPr defaultRowHeight="15" x14ac:dyDescent="0.25"/>
  <cols>
    <col min="1" max="1" width="6.85546875" customWidth="1"/>
    <col min="2" max="2" width="3.140625" customWidth="1"/>
    <col min="9" max="9" width="5.140625" customWidth="1"/>
    <col min="10" max="10" width="2.42578125" customWidth="1"/>
    <col min="20" max="20" width="0.85546875" customWidth="1"/>
    <col min="21" max="21" width="3.7109375" customWidth="1"/>
    <col min="22" max="22" width="18.5703125" customWidth="1"/>
    <col min="24" max="24" width="4.5703125" customWidth="1"/>
    <col min="26" max="26" width="17.28515625" customWidth="1"/>
    <col min="27" max="27" width="13.85546875" customWidth="1"/>
  </cols>
  <sheetData>
    <row r="1" spans="1:27" ht="20.45" customHeight="1" x14ac:dyDescent="0.25"/>
    <row r="2" spans="1:27" x14ac:dyDescent="0.25">
      <c r="B2" s="35" t="s">
        <v>28</v>
      </c>
      <c r="C2" s="35"/>
      <c r="D2" s="35"/>
      <c r="E2" s="35"/>
      <c r="F2" s="35"/>
      <c r="G2" s="35"/>
      <c r="H2" s="35"/>
      <c r="I2" s="35"/>
      <c r="V2" s="31" t="s">
        <v>29</v>
      </c>
      <c r="W2" s="31"/>
      <c r="X2" s="31"/>
    </row>
    <row r="3" spans="1:27" x14ac:dyDescent="0.25">
      <c r="B3" s="35"/>
      <c r="C3" s="35"/>
      <c r="D3" s="35"/>
      <c r="E3" s="35"/>
      <c r="F3" s="35"/>
      <c r="G3" s="35"/>
      <c r="H3" s="35"/>
      <c r="I3" s="35"/>
      <c r="V3" s="31"/>
      <c r="W3" s="31"/>
      <c r="X3" s="31"/>
    </row>
    <row r="5" spans="1:27" x14ac:dyDescent="0.25">
      <c r="A5" s="32">
        <v>1</v>
      </c>
      <c r="B5" s="9"/>
      <c r="C5" s="9"/>
      <c r="D5" s="9"/>
      <c r="E5" s="9"/>
      <c r="F5" s="9"/>
      <c r="G5" s="9"/>
      <c r="H5" s="9"/>
      <c r="I5" s="9"/>
      <c r="K5" s="9"/>
      <c r="L5" s="9"/>
      <c r="M5" s="9"/>
      <c r="N5" s="9"/>
      <c r="O5" s="9"/>
      <c r="P5" s="9"/>
      <c r="Q5" s="9"/>
      <c r="R5" s="9"/>
      <c r="S5" s="9"/>
      <c r="T5" s="9"/>
      <c r="V5" s="45" t="s">
        <v>30</v>
      </c>
      <c r="W5" t="s">
        <v>9</v>
      </c>
    </row>
    <row r="6" spans="1:27" x14ac:dyDescent="0.25">
      <c r="A6" s="32"/>
      <c r="B6" s="9"/>
      <c r="C6" s="43" t="s">
        <v>31</v>
      </c>
      <c r="D6" s="9"/>
      <c r="E6" s="9"/>
      <c r="F6" s="9"/>
      <c r="G6" s="9"/>
      <c r="H6" s="9"/>
      <c r="I6" s="9"/>
      <c r="K6" s="41" t="s">
        <v>63</v>
      </c>
      <c r="L6" s="9"/>
      <c r="M6" s="9"/>
      <c r="N6" s="9"/>
      <c r="O6" s="9"/>
      <c r="P6" s="9"/>
      <c r="Q6" s="9"/>
      <c r="R6" s="9"/>
      <c r="S6" s="9"/>
      <c r="T6" s="9"/>
      <c r="V6" s="45" t="s">
        <v>32</v>
      </c>
    </row>
    <row r="7" spans="1:27" x14ac:dyDescent="0.25">
      <c r="A7" s="32"/>
      <c r="B7" s="9"/>
      <c r="C7" s="43" t="s">
        <v>33</v>
      </c>
      <c r="D7" s="9"/>
      <c r="E7" s="9"/>
      <c r="F7" s="9"/>
      <c r="G7" s="9"/>
      <c r="H7" s="9"/>
      <c r="I7" s="9"/>
      <c r="K7" s="41" t="s">
        <v>34</v>
      </c>
      <c r="L7" s="9"/>
      <c r="M7" s="9"/>
      <c r="N7" s="9"/>
      <c r="O7" s="9"/>
      <c r="P7" s="9"/>
      <c r="Q7" s="9"/>
      <c r="R7" s="9"/>
      <c r="S7" s="9"/>
      <c r="T7" s="9"/>
      <c r="V7" s="45" t="s">
        <v>35</v>
      </c>
    </row>
    <row r="8" spans="1:27" ht="15.75" thickBot="1" x14ac:dyDescent="0.3">
      <c r="A8" s="32"/>
      <c r="B8" s="9"/>
      <c r="C8" s="9"/>
      <c r="D8" s="9"/>
      <c r="E8" s="9"/>
      <c r="F8" s="9"/>
      <c r="G8" s="9"/>
      <c r="H8" s="9"/>
      <c r="I8" s="9"/>
      <c r="K8" s="9"/>
      <c r="L8" s="9"/>
      <c r="M8" s="9"/>
      <c r="N8" s="9"/>
      <c r="O8" s="9"/>
      <c r="P8" s="9"/>
      <c r="Q8" s="9"/>
      <c r="R8" s="9"/>
      <c r="S8" s="9"/>
      <c r="T8" s="9"/>
      <c r="V8" s="45" t="s">
        <v>36</v>
      </c>
      <c r="W8" s="6"/>
    </row>
    <row r="9" spans="1:27" ht="15.75" thickTop="1" x14ac:dyDescent="0.25">
      <c r="V9" s="45"/>
    </row>
    <row r="10" spans="1:27" ht="15.75" thickBot="1" x14ac:dyDescent="0.3">
      <c r="A10" s="33">
        <v>2</v>
      </c>
      <c r="B10" s="18"/>
      <c r="C10" s="18"/>
      <c r="D10" s="18"/>
      <c r="E10" s="18"/>
      <c r="F10" s="18"/>
      <c r="G10" s="18"/>
      <c r="H10" s="18"/>
      <c r="I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V10" s="45" t="s">
        <v>30</v>
      </c>
      <c r="Y10" s="46" t="s">
        <v>60</v>
      </c>
      <c r="Z10" s="46"/>
      <c r="AA10" s="6"/>
    </row>
    <row r="11" spans="1:27" ht="15.75" thickTop="1" x14ac:dyDescent="0.25">
      <c r="A11" s="33"/>
      <c r="B11" s="18"/>
      <c r="C11" s="40" t="s">
        <v>37</v>
      </c>
      <c r="D11" s="18"/>
      <c r="E11" s="18"/>
      <c r="F11" s="18"/>
      <c r="G11" s="18"/>
      <c r="H11" s="18"/>
      <c r="I11" s="18"/>
      <c r="K11" s="40" t="s">
        <v>62</v>
      </c>
      <c r="L11" s="18"/>
      <c r="M11" s="18"/>
      <c r="N11" s="18"/>
      <c r="O11" s="18"/>
      <c r="P11" s="18"/>
      <c r="Q11" s="18"/>
      <c r="R11" s="18"/>
      <c r="S11" s="18"/>
      <c r="T11" s="18"/>
      <c r="V11" s="45" t="s">
        <v>38</v>
      </c>
      <c r="Y11" s="45"/>
      <c r="Z11" s="45"/>
    </row>
    <row r="12" spans="1:27" ht="15.75" thickBot="1" x14ac:dyDescent="0.3">
      <c r="A12" s="33"/>
      <c r="B12" s="18"/>
      <c r="C12" s="40" t="s">
        <v>39</v>
      </c>
      <c r="D12" s="18"/>
      <c r="E12" s="18"/>
      <c r="F12" s="18"/>
      <c r="G12" s="18"/>
      <c r="H12" s="18"/>
      <c r="I12" s="18"/>
      <c r="K12" s="40" t="s">
        <v>40</v>
      </c>
      <c r="L12" s="18"/>
      <c r="M12" s="18"/>
      <c r="N12" s="18"/>
      <c r="O12" s="18"/>
      <c r="P12" s="18"/>
      <c r="Q12" s="18"/>
      <c r="R12" s="18"/>
      <c r="S12" s="18"/>
      <c r="T12" s="18"/>
      <c r="V12" s="45" t="s">
        <v>41</v>
      </c>
      <c r="Y12" s="46" t="s">
        <v>61</v>
      </c>
      <c r="Z12" s="46"/>
      <c r="AA12" s="6"/>
    </row>
    <row r="13" spans="1:27" ht="16.5" thickTop="1" thickBot="1" x14ac:dyDescent="0.3">
      <c r="A13" s="33"/>
      <c r="B13" s="18"/>
      <c r="C13" s="18"/>
      <c r="D13" s="18"/>
      <c r="E13" s="18"/>
      <c r="F13" s="18"/>
      <c r="G13" s="18"/>
      <c r="H13" s="18"/>
      <c r="I13" s="18"/>
      <c r="K13" s="40" t="s">
        <v>42</v>
      </c>
      <c r="L13" s="18"/>
      <c r="M13" s="18"/>
      <c r="N13" s="18"/>
      <c r="O13" s="18"/>
      <c r="P13" s="18"/>
      <c r="Q13" s="18"/>
      <c r="R13" s="18"/>
      <c r="S13" s="18"/>
      <c r="T13" s="18"/>
      <c r="V13" s="45" t="s">
        <v>36</v>
      </c>
      <c r="W13" s="6"/>
    </row>
    <row r="14" spans="1:27" ht="15.75" thickTop="1" x14ac:dyDescent="0.25">
      <c r="V14" s="45"/>
    </row>
    <row r="15" spans="1:27" x14ac:dyDescent="0.25">
      <c r="A15" s="34">
        <v>3</v>
      </c>
      <c r="B15" s="1"/>
      <c r="C15" s="1"/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45" t="s">
        <v>43</v>
      </c>
    </row>
    <row r="16" spans="1:27" x14ac:dyDescent="0.25">
      <c r="A16" s="34"/>
      <c r="B16" s="1"/>
      <c r="C16" s="44" t="s">
        <v>44</v>
      </c>
      <c r="D16" s="1"/>
      <c r="E16" s="1"/>
      <c r="F16" s="1"/>
      <c r="G16" s="1"/>
      <c r="H16" s="1"/>
      <c r="I16" s="1"/>
      <c r="K16" s="42" t="s">
        <v>64</v>
      </c>
      <c r="L16" s="1"/>
      <c r="M16" s="1"/>
      <c r="N16" s="1"/>
      <c r="O16" s="1"/>
      <c r="P16" s="1"/>
      <c r="Q16" s="1"/>
      <c r="R16" s="1"/>
      <c r="S16" s="1"/>
      <c r="T16" s="1"/>
      <c r="V16" s="45" t="s">
        <v>38</v>
      </c>
    </row>
    <row r="17" spans="1:23" x14ac:dyDescent="0.25">
      <c r="A17" s="34"/>
      <c r="B17" s="1"/>
      <c r="C17" s="44" t="s">
        <v>45</v>
      </c>
      <c r="D17" s="1"/>
      <c r="E17" s="1"/>
      <c r="F17" s="1"/>
      <c r="G17" s="1"/>
      <c r="H17" s="1"/>
      <c r="I17" s="1"/>
      <c r="K17" s="42" t="s">
        <v>65</v>
      </c>
      <c r="L17" s="1"/>
      <c r="M17" s="1"/>
      <c r="N17" s="1"/>
      <c r="O17" s="1"/>
      <c r="P17" s="1"/>
      <c r="Q17" s="1"/>
      <c r="R17" s="1"/>
      <c r="S17" s="1"/>
      <c r="T17" s="1"/>
      <c r="V17" s="45" t="s">
        <v>46</v>
      </c>
    </row>
    <row r="18" spans="1:23" x14ac:dyDescent="0.25">
      <c r="A18" s="34"/>
      <c r="B18" s="1"/>
      <c r="C18" s="1"/>
      <c r="D18" s="1"/>
      <c r="E18" s="1"/>
      <c r="F18" s="1"/>
      <c r="G18" s="1"/>
      <c r="H18" s="1"/>
      <c r="I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45" t="s">
        <v>47</v>
      </c>
    </row>
    <row r="19" spans="1:23" x14ac:dyDescent="0.25">
      <c r="V19" s="45"/>
    </row>
    <row r="20" spans="1:23" ht="19.899999999999999" customHeight="1" thickBot="1" x14ac:dyDescent="0.3">
      <c r="V20" s="45" t="s">
        <v>48</v>
      </c>
      <c r="W20" s="6"/>
    </row>
    <row r="21" spans="1:23" ht="19.149999999999999" customHeight="1" thickTop="1" thickBot="1" x14ac:dyDescent="0.3">
      <c r="V21" s="45" t="s">
        <v>49</v>
      </c>
      <c r="W21" s="6"/>
    </row>
    <row r="22" spans="1:23" ht="15.75" thickTop="1" x14ac:dyDescent="0.25">
      <c r="V22" s="45"/>
    </row>
    <row r="23" spans="1:23" ht="15.75" thickBot="1" x14ac:dyDescent="0.3">
      <c r="V23" s="45" t="s">
        <v>50</v>
      </c>
      <c r="W23" s="6"/>
    </row>
    <row r="24" spans="1:23" ht="15.75" thickTop="1" x14ac:dyDescent="0.25">
      <c r="M24" s="8"/>
    </row>
    <row r="25" spans="1:23" x14ac:dyDescent="0.25">
      <c r="M25" s="8"/>
    </row>
  </sheetData>
  <mergeCells count="7">
    <mergeCell ref="Y10:Z10"/>
    <mergeCell ref="Y12:Z12"/>
    <mergeCell ref="V2:X3"/>
    <mergeCell ref="A5:A8"/>
    <mergeCell ref="A10:A13"/>
    <mergeCell ref="A15:A18"/>
    <mergeCell ref="B2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0C24-CDF8-47A1-A5F3-5972B5C67AC4}">
  <dimension ref="B2:T24"/>
  <sheetViews>
    <sheetView tabSelected="1" workbookViewId="0">
      <selection activeCell="H15" sqref="H15"/>
    </sheetView>
  </sheetViews>
  <sheetFormatPr defaultRowHeight="15" x14ac:dyDescent="0.25"/>
  <cols>
    <col min="12" max="12" width="12.42578125" customWidth="1"/>
  </cols>
  <sheetData>
    <row r="2" spans="2:20" x14ac:dyDescent="0.25">
      <c r="B2" s="1"/>
      <c r="C2" s="1"/>
      <c r="D2" s="1"/>
      <c r="E2" s="1"/>
      <c r="F2" s="1"/>
    </row>
    <row r="3" spans="2:20" ht="15.75" thickBot="1" x14ac:dyDescent="0.3">
      <c r="B3" s="1"/>
      <c r="C3" s="1"/>
      <c r="D3" s="1"/>
      <c r="E3" s="1"/>
      <c r="F3" s="1"/>
      <c r="H3" t="s">
        <v>52</v>
      </c>
      <c r="M3" s="6"/>
      <c r="N3" t="s">
        <v>6</v>
      </c>
    </row>
    <row r="4" spans="2:20" ht="16.5" thickTop="1" x14ac:dyDescent="0.25">
      <c r="B4" s="1"/>
      <c r="C4" s="30" t="s">
        <v>8</v>
      </c>
      <c r="D4" s="30"/>
      <c r="E4" s="30"/>
      <c r="F4" s="1"/>
    </row>
    <row r="5" spans="2:20" ht="15.75" thickBot="1" x14ac:dyDescent="0.3">
      <c r="B5" s="1"/>
      <c r="C5" s="1"/>
      <c r="D5" s="1"/>
      <c r="E5" s="1"/>
      <c r="F5" s="1"/>
      <c r="H5" t="s">
        <v>54</v>
      </c>
      <c r="M5" s="6"/>
      <c r="N5" t="s">
        <v>6</v>
      </c>
    </row>
    <row r="6" spans="2:20" ht="15.75" thickTop="1" x14ac:dyDescent="0.25">
      <c r="B6" s="1"/>
      <c r="C6" s="1"/>
      <c r="D6" s="1"/>
      <c r="E6" s="1"/>
      <c r="F6" s="1"/>
      <c r="R6" s="7"/>
      <c r="S6" s="7"/>
      <c r="T6" s="7"/>
    </row>
    <row r="7" spans="2:20" ht="15.75" thickBot="1" x14ac:dyDescent="0.3">
      <c r="B7" s="1"/>
      <c r="C7" s="1"/>
      <c r="D7" s="1"/>
      <c r="E7" s="1"/>
      <c r="F7" s="1"/>
      <c r="H7" t="s">
        <v>53</v>
      </c>
      <c r="M7" s="6"/>
      <c r="N7" t="s">
        <v>6</v>
      </c>
      <c r="R7" s="7"/>
      <c r="S7" s="7"/>
      <c r="T7" s="7"/>
    </row>
    <row r="8" spans="2:20" ht="15.75" thickTop="1" x14ac:dyDescent="0.25">
      <c r="B8" s="1"/>
      <c r="C8" s="1"/>
      <c r="D8" s="1"/>
      <c r="E8" s="1"/>
      <c r="F8" s="1"/>
      <c r="R8" s="7"/>
      <c r="S8" s="7"/>
      <c r="T8" s="7"/>
    </row>
    <row r="9" spans="2:20" ht="15.75" thickBot="1" x14ac:dyDescent="0.3">
      <c r="B9" s="1"/>
      <c r="C9" s="1"/>
      <c r="D9" s="1"/>
      <c r="E9" s="1"/>
      <c r="F9" s="1"/>
      <c r="H9" t="s">
        <v>55</v>
      </c>
      <c r="M9" s="6"/>
      <c r="N9" t="s">
        <v>6</v>
      </c>
      <c r="R9" s="7"/>
      <c r="S9" s="7"/>
      <c r="T9" s="7"/>
    </row>
    <row r="10" spans="2:20" ht="15.75" thickTop="1" x14ac:dyDescent="0.25">
      <c r="B10" s="1"/>
      <c r="C10" s="1"/>
      <c r="D10" s="1"/>
      <c r="E10" s="1"/>
      <c r="F10" s="1"/>
      <c r="R10" s="7"/>
      <c r="S10" s="7"/>
      <c r="T10" s="7"/>
    </row>
    <row r="11" spans="2:20" x14ac:dyDescent="0.25">
      <c r="B11" s="1"/>
      <c r="C11" s="1"/>
      <c r="D11" s="1"/>
      <c r="E11" s="1"/>
      <c r="F11" s="1"/>
      <c r="R11" s="7"/>
      <c r="S11" s="7"/>
      <c r="T11" s="7"/>
    </row>
    <row r="12" spans="2:20" x14ac:dyDescent="0.25">
      <c r="B12" s="1"/>
      <c r="C12" s="1"/>
      <c r="D12" s="1"/>
      <c r="E12" s="1"/>
      <c r="F12" s="1"/>
      <c r="R12" s="7"/>
      <c r="S12" s="7"/>
      <c r="T12" s="7"/>
    </row>
    <row r="13" spans="2:20" ht="15.75" thickBot="1" x14ac:dyDescent="0.3">
      <c r="B13" s="1"/>
      <c r="C13" s="27" t="s">
        <v>51</v>
      </c>
      <c r="D13" s="27"/>
      <c r="E13" s="27"/>
      <c r="F13" s="1"/>
      <c r="H13" t="s">
        <v>56</v>
      </c>
      <c r="M13" s="6"/>
      <c r="N13" t="s">
        <v>6</v>
      </c>
      <c r="R13" s="7"/>
      <c r="S13" s="7"/>
      <c r="T13" s="7"/>
    </row>
    <row r="14" spans="2:20" ht="15.75" thickTop="1" x14ac:dyDescent="0.25">
      <c r="B14" s="1"/>
      <c r="C14" s="27"/>
      <c r="D14" s="27"/>
      <c r="E14" s="27"/>
      <c r="F14" s="1"/>
      <c r="R14" s="7"/>
      <c r="S14" s="7"/>
      <c r="T14" s="7"/>
    </row>
    <row r="15" spans="2:20" ht="15.75" thickBot="1" x14ac:dyDescent="0.3">
      <c r="B15" s="1"/>
      <c r="C15" s="27"/>
      <c r="D15" s="27"/>
      <c r="E15" s="27"/>
      <c r="F15" s="1"/>
      <c r="H15" t="s">
        <v>57</v>
      </c>
      <c r="M15" s="6"/>
      <c r="N15" t="s">
        <v>6</v>
      </c>
      <c r="R15" s="7"/>
      <c r="S15" s="7"/>
      <c r="T15" s="7"/>
    </row>
    <row r="16" spans="2:20" ht="15.75" thickTop="1" x14ac:dyDescent="0.25">
      <c r="B16" s="1"/>
      <c r="C16" s="1"/>
      <c r="D16" s="1"/>
      <c r="E16" s="1"/>
      <c r="F16" s="1"/>
      <c r="R16" s="7"/>
      <c r="S16" s="7"/>
      <c r="T16" s="7"/>
    </row>
    <row r="17" spans="2:20" x14ac:dyDescent="0.25">
      <c r="B17" s="1"/>
      <c r="C17" s="28" t="s">
        <v>7</v>
      </c>
      <c r="D17" s="28"/>
      <c r="E17" s="28"/>
      <c r="F17" s="1"/>
      <c r="R17" s="7"/>
      <c r="S17" s="7"/>
      <c r="T17" s="7"/>
    </row>
    <row r="18" spans="2:20" x14ac:dyDescent="0.25">
      <c r="B18" s="1"/>
      <c r="C18" s="28"/>
      <c r="D18" s="28"/>
      <c r="E18" s="28"/>
      <c r="F18" s="1"/>
      <c r="R18" s="7"/>
      <c r="S18" s="7"/>
      <c r="T18" s="7"/>
    </row>
    <row r="19" spans="2:20" x14ac:dyDescent="0.25">
      <c r="B19" s="1"/>
      <c r="C19" s="28"/>
      <c r="D19" s="28"/>
      <c r="E19" s="28"/>
      <c r="F19" s="1"/>
      <c r="R19" s="7"/>
      <c r="S19" s="7"/>
      <c r="T19" s="7"/>
    </row>
    <row r="20" spans="2:20" x14ac:dyDescent="0.25">
      <c r="B20" s="1"/>
      <c r="C20" s="1"/>
      <c r="D20" s="1"/>
      <c r="E20" s="1"/>
      <c r="F20" s="1"/>
      <c r="R20" s="7"/>
      <c r="S20" s="7"/>
      <c r="T20" s="7"/>
    </row>
    <row r="21" spans="2:20" x14ac:dyDescent="0.25">
      <c r="B21" s="1"/>
      <c r="C21" s="29" t="s">
        <v>9</v>
      </c>
      <c r="D21" s="29"/>
      <c r="E21" s="29"/>
      <c r="F21" s="1"/>
      <c r="R21" s="7"/>
      <c r="S21" s="7"/>
      <c r="T21" s="7"/>
    </row>
    <row r="22" spans="2:20" x14ac:dyDescent="0.25">
      <c r="B22" s="1"/>
      <c r="C22" s="1"/>
      <c r="D22" s="1"/>
      <c r="E22" s="1"/>
      <c r="F22" s="1"/>
    </row>
    <row r="23" spans="2:20" x14ac:dyDescent="0.25">
      <c r="B23" s="1"/>
      <c r="C23" s="1"/>
      <c r="D23" s="1"/>
      <c r="E23" s="1"/>
      <c r="F23" s="1"/>
    </row>
    <row r="24" spans="2:20" x14ac:dyDescent="0.25">
      <c r="B24" s="1"/>
      <c r="C24" s="1"/>
      <c r="D24" s="1"/>
      <c r="E24" s="1"/>
      <c r="F24" s="1"/>
    </row>
  </sheetData>
  <mergeCells count="4">
    <mergeCell ref="C4:E4"/>
    <mergeCell ref="C13:E15"/>
    <mergeCell ref="C17:E19"/>
    <mergeCell ref="C21:E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D046-0BCE-46DE-BEE0-B4AB5BFAFA11}">
  <dimension ref="A1:AG35"/>
  <sheetViews>
    <sheetView topLeftCell="G1" zoomScale="99" workbookViewId="0">
      <selection activeCell="T10" sqref="T10"/>
    </sheetView>
  </sheetViews>
  <sheetFormatPr defaultRowHeight="15" x14ac:dyDescent="0.25"/>
  <cols>
    <col min="1" max="1" width="3" customWidth="1"/>
    <col min="2" max="2" width="3.85546875" customWidth="1"/>
    <col min="3" max="3" width="9.85546875" bestFit="1" customWidth="1"/>
    <col min="6" max="6" width="9.85546875" bestFit="1" customWidth="1"/>
    <col min="9" max="9" width="9.85546875" bestFit="1" customWidth="1"/>
    <col min="12" max="12" width="9.85546875" bestFit="1" customWidth="1"/>
    <col min="14" max="14" width="4.7109375" customWidth="1"/>
    <col min="16" max="16" width="18" customWidth="1"/>
    <col min="17" max="17" width="6.140625" customWidth="1"/>
    <col min="18" max="18" width="13.140625" customWidth="1"/>
    <col min="21" max="21" width="4.28515625" customWidth="1"/>
    <col min="22" max="22" width="8.85546875" customWidth="1"/>
    <col min="28" max="28" width="14.7109375" customWidth="1"/>
  </cols>
  <sheetData>
    <row r="1" spans="1:3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14.45" customHeight="1" x14ac:dyDescent="0.35">
      <c r="A2" s="4"/>
      <c r="B2" s="4"/>
      <c r="C2" s="36" t="s">
        <v>10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4"/>
      <c r="O2" s="37" t="s">
        <v>11</v>
      </c>
      <c r="P2" s="37"/>
      <c r="Q2" s="37"/>
      <c r="R2" s="37"/>
      <c r="S2" s="37"/>
      <c r="T2" s="37"/>
      <c r="U2" s="4"/>
      <c r="V2" s="36" t="s">
        <v>12</v>
      </c>
      <c r="W2" s="36"/>
      <c r="X2" s="36"/>
      <c r="Y2" s="36"/>
      <c r="Z2" s="36"/>
      <c r="AA2" s="36"/>
      <c r="AB2" s="36"/>
      <c r="AC2" s="36"/>
      <c r="AD2" s="36"/>
      <c r="AE2" s="36"/>
      <c r="AF2" s="25"/>
      <c r="AG2" s="25"/>
    </row>
    <row r="3" spans="1:33" ht="14.45" customHeight="1" x14ac:dyDescent="0.35">
      <c r="A3" s="4"/>
      <c r="B3" s="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4"/>
      <c r="O3" s="37"/>
      <c r="P3" s="37"/>
      <c r="Q3" s="37"/>
      <c r="R3" s="37"/>
      <c r="S3" s="37"/>
      <c r="T3" s="37"/>
      <c r="U3" s="4"/>
      <c r="V3" s="36"/>
      <c r="W3" s="36"/>
      <c r="X3" s="36"/>
      <c r="Y3" s="36"/>
      <c r="Z3" s="36"/>
      <c r="AA3" s="36"/>
      <c r="AB3" s="36"/>
      <c r="AC3" s="36"/>
      <c r="AD3" s="36"/>
      <c r="AE3" s="36"/>
      <c r="AF3" s="25"/>
      <c r="AG3" s="25"/>
    </row>
    <row r="4" spans="1:33" ht="28.15" customHeight="1" x14ac:dyDescent="0.25">
      <c r="A4" s="4"/>
      <c r="B4" s="4"/>
      <c r="N4" s="4"/>
      <c r="U4" s="4"/>
    </row>
    <row r="5" spans="1:33" ht="15" customHeight="1" x14ac:dyDescent="0.25">
      <c r="A5" s="4"/>
      <c r="B5" s="4"/>
      <c r="D5">
        <v>432</v>
      </c>
      <c r="G5">
        <v>3425</v>
      </c>
      <c r="J5">
        <v>65.540000000000006</v>
      </c>
      <c r="M5" s="14">
        <v>200.304</v>
      </c>
      <c r="N5" s="4"/>
      <c r="P5" s="31" t="s">
        <v>29</v>
      </c>
      <c r="Q5" s="31"/>
      <c r="R5" s="31"/>
      <c r="S5" s="39"/>
      <c r="U5" s="4"/>
    </row>
    <row r="6" spans="1:33" ht="15.75" customHeight="1" thickBot="1" x14ac:dyDescent="0.3">
      <c r="A6" s="4"/>
      <c r="B6" s="4"/>
      <c r="D6">
        <v>23</v>
      </c>
      <c r="G6">
        <v>-398</v>
      </c>
      <c r="J6">
        <v>67.900000000000006</v>
      </c>
      <c r="M6">
        <v>400.05</v>
      </c>
      <c r="N6" s="4"/>
      <c r="P6" s="31"/>
      <c r="Q6" s="31"/>
      <c r="R6" s="31"/>
      <c r="S6" s="39"/>
      <c r="U6" s="4"/>
      <c r="W6" t="s">
        <v>52</v>
      </c>
      <c r="AB6" s="22">
        <f>SUM(D12+G12+J12+M12+D25+G25+J25+M25)</f>
        <v>429572.84499999997</v>
      </c>
      <c r="AC6" t="s">
        <v>6</v>
      </c>
    </row>
    <row r="7" spans="1:33" ht="15.75" thickTop="1" x14ac:dyDescent="0.25">
      <c r="A7" s="4"/>
      <c r="B7" s="4"/>
      <c r="D7">
        <v>42</v>
      </c>
      <c r="G7">
        <v>432</v>
      </c>
      <c r="J7">
        <v>34.89</v>
      </c>
      <c r="M7">
        <v>400.00200000000001</v>
      </c>
      <c r="N7" s="4"/>
      <c r="U7" s="4"/>
    </row>
    <row r="8" spans="1:33" ht="15.75" thickBot="1" x14ac:dyDescent="0.3">
      <c r="A8" s="4"/>
      <c r="B8" s="4"/>
      <c r="D8">
        <v>653</v>
      </c>
      <c r="G8">
        <v>556</v>
      </c>
      <c r="J8">
        <v>44.8</v>
      </c>
      <c r="M8" s="14">
        <v>300.89299999999997</v>
      </c>
      <c r="N8" s="4"/>
      <c r="P8" t="s">
        <v>30</v>
      </c>
      <c r="R8" s="7">
        <v>100000</v>
      </c>
      <c r="U8" s="4"/>
      <c r="W8" t="s">
        <v>54</v>
      </c>
      <c r="AB8" s="23">
        <f>SUM(D15+G15+J15+M15+D28+G28+J28+M28)</f>
        <v>54035.763571428572</v>
      </c>
      <c r="AC8" t="s">
        <v>6</v>
      </c>
      <c r="AE8" s="11"/>
      <c r="AF8" s="7"/>
      <c r="AG8" s="7"/>
    </row>
    <row r="9" spans="1:33" ht="15.75" thickTop="1" x14ac:dyDescent="0.25">
      <c r="A9" s="4"/>
      <c r="B9" s="4"/>
      <c r="D9">
        <v>32</v>
      </c>
      <c r="G9">
        <v>765</v>
      </c>
      <c r="J9">
        <v>44.88</v>
      </c>
      <c r="M9">
        <v>496.90300000000002</v>
      </c>
      <c r="N9" s="4"/>
      <c r="P9" t="s">
        <v>32</v>
      </c>
      <c r="R9" s="7">
        <v>60</v>
      </c>
      <c r="U9" s="4"/>
      <c r="AE9" s="11"/>
      <c r="AF9" s="7"/>
      <c r="AG9" s="7"/>
    </row>
    <row r="10" spans="1:33" ht="15.75" thickBot="1" x14ac:dyDescent="0.3">
      <c r="A10" s="4"/>
      <c r="B10" s="4"/>
      <c r="D10">
        <v>342</v>
      </c>
      <c r="G10">
        <v>1234</v>
      </c>
      <c r="J10">
        <v>55.45</v>
      </c>
      <c r="M10">
        <v>402.22199999999998</v>
      </c>
      <c r="N10" s="4"/>
      <c r="P10" t="s">
        <v>35</v>
      </c>
      <c r="R10" s="20">
        <v>0.05</v>
      </c>
      <c r="U10" s="4"/>
      <c r="W10" t="s">
        <v>53</v>
      </c>
      <c r="AB10" s="6">
        <f>SUM(D14+G14+J14+M14+D27+G27+J27+M27)</f>
        <v>131941.011</v>
      </c>
      <c r="AC10" t="s">
        <v>6</v>
      </c>
      <c r="AE10" s="11"/>
      <c r="AF10" s="7"/>
      <c r="AG10" s="7"/>
    </row>
    <row r="11" spans="1:33" ht="16.5" thickTop="1" thickBot="1" x14ac:dyDescent="0.3">
      <c r="A11" s="4"/>
      <c r="B11" s="4"/>
      <c r="D11">
        <v>1323</v>
      </c>
      <c r="G11">
        <v>6654</v>
      </c>
      <c r="J11">
        <v>23.9</v>
      </c>
      <c r="M11">
        <v>940.11099999999999</v>
      </c>
      <c r="N11" s="4"/>
      <c r="P11" t="s">
        <v>36</v>
      </c>
      <c r="R11" s="19">
        <f>PMT(R10/12,R9,R8)</f>
        <v>-1887.1233644010936</v>
      </c>
      <c r="U11" s="4"/>
      <c r="AE11" s="11"/>
      <c r="AF11" s="7"/>
      <c r="AG11" s="7"/>
    </row>
    <row r="12" spans="1:33" ht="16.5" thickTop="1" thickBot="1" x14ac:dyDescent="0.3">
      <c r="A12" s="4"/>
      <c r="B12" s="4"/>
      <c r="C12" t="s">
        <v>6</v>
      </c>
      <c r="D12" s="15">
        <f>SUM(D5:D11)</f>
        <v>2847</v>
      </c>
      <c r="F12" t="s">
        <v>6</v>
      </c>
      <c r="G12" s="15">
        <f>SUM(G5:G11)</f>
        <v>12668</v>
      </c>
      <c r="I12" t="s">
        <v>6</v>
      </c>
      <c r="J12" s="15">
        <f>SUM(J5:J11)</f>
        <v>337.35999999999996</v>
      </c>
      <c r="L12" t="s">
        <v>6</v>
      </c>
      <c r="M12" s="15">
        <f>SUM(M5:M11)</f>
        <v>3140.4849999999997</v>
      </c>
      <c r="N12" s="4"/>
      <c r="R12" s="7"/>
      <c r="U12" s="4"/>
      <c r="W12" t="s">
        <v>55</v>
      </c>
      <c r="AB12" s="6">
        <f>SUM(D13+G13+J13+M13+D26+G26+J26+M26)</f>
        <v>13258.204</v>
      </c>
      <c r="AC12" t="s">
        <v>6</v>
      </c>
      <c r="AE12" s="11"/>
      <c r="AF12" s="7"/>
      <c r="AG12" s="7"/>
    </row>
    <row r="13" spans="1:33" ht="15.75" thickTop="1" x14ac:dyDescent="0.25">
      <c r="A13" s="4"/>
      <c r="B13" s="4"/>
      <c r="C13" t="s">
        <v>25</v>
      </c>
      <c r="D13" s="16">
        <f>MIN(D5:D11)</f>
        <v>23</v>
      </c>
      <c r="F13" t="s">
        <v>25</v>
      </c>
      <c r="G13" s="16">
        <f>MIN(G5:G11)</f>
        <v>-398</v>
      </c>
      <c r="I13" t="s">
        <v>25</v>
      </c>
      <c r="J13" s="16">
        <f>MIN(J5:J11)</f>
        <v>23.9</v>
      </c>
      <c r="L13" t="s">
        <v>25</v>
      </c>
      <c r="M13" s="16">
        <f>MIN(M5:M11)</f>
        <v>200.304</v>
      </c>
      <c r="N13" s="4"/>
      <c r="P13" t="s">
        <v>30</v>
      </c>
      <c r="R13" s="7">
        <v>150000</v>
      </c>
      <c r="U13" s="4"/>
      <c r="AE13" s="11"/>
      <c r="AF13" s="7"/>
      <c r="AG13" s="7"/>
    </row>
    <row r="14" spans="1:33" x14ac:dyDescent="0.25">
      <c r="A14" s="4"/>
      <c r="B14" s="4"/>
      <c r="C14" t="s">
        <v>26</v>
      </c>
      <c r="D14" s="16">
        <f>MAX(D5:D11)</f>
        <v>1323</v>
      </c>
      <c r="F14" t="s">
        <v>26</v>
      </c>
      <c r="G14" s="16">
        <f>MAX(G5:G11)</f>
        <v>6654</v>
      </c>
      <c r="I14" t="s">
        <v>26</v>
      </c>
      <c r="J14" s="16">
        <f>MAX(J5:J11)</f>
        <v>67.900000000000006</v>
      </c>
      <c r="L14" t="s">
        <v>26</v>
      </c>
      <c r="M14" s="16">
        <f>MAX(M5:M11)</f>
        <v>940.11099999999999</v>
      </c>
      <c r="N14" s="4"/>
      <c r="P14" t="s">
        <v>38</v>
      </c>
      <c r="R14" s="7">
        <v>36</v>
      </c>
      <c r="U14" s="4"/>
      <c r="AE14" s="11"/>
      <c r="AF14" s="7"/>
      <c r="AG14" s="7"/>
    </row>
    <row r="15" spans="1:33" x14ac:dyDescent="0.25">
      <c r="A15" s="4"/>
      <c r="B15" s="4"/>
      <c r="C15" t="s">
        <v>27</v>
      </c>
      <c r="D15" s="17">
        <f>AVERAGE(D5:D11)</f>
        <v>406.71428571428572</v>
      </c>
      <c r="F15" t="s">
        <v>27</v>
      </c>
      <c r="G15" s="17">
        <f>AVERAGE(G5:G11)</f>
        <v>1809.7142857142858</v>
      </c>
      <c r="I15" t="s">
        <v>27</v>
      </c>
      <c r="J15" s="17">
        <f>AVERAGE(J5:J11)</f>
        <v>48.194285714285705</v>
      </c>
      <c r="L15" t="s">
        <v>27</v>
      </c>
      <c r="M15" s="17">
        <f>AVERAGE(M5:M11)</f>
        <v>448.64071428571424</v>
      </c>
      <c r="N15" s="4"/>
      <c r="P15" t="s">
        <v>41</v>
      </c>
      <c r="R15" s="20">
        <v>0.03</v>
      </c>
      <c r="U15" s="4"/>
      <c r="AE15" s="11"/>
      <c r="AF15" s="7"/>
      <c r="AG15" s="7"/>
    </row>
    <row r="16" spans="1:33" ht="15.75" thickBot="1" x14ac:dyDescent="0.3">
      <c r="A16" s="4"/>
      <c r="B16" s="4"/>
      <c r="N16" s="4"/>
      <c r="P16" t="s">
        <v>36</v>
      </c>
      <c r="R16" s="19">
        <f>PMT(R15/12,R14,R13)</f>
        <v>-4362.1814445978498</v>
      </c>
      <c r="U16" s="4"/>
      <c r="W16" t="s">
        <v>56</v>
      </c>
      <c r="AB16" s="24">
        <f>SUM(R11+R16+R23+R24)</f>
        <v>-15462.121546924063</v>
      </c>
      <c r="AC16" t="s">
        <v>6</v>
      </c>
      <c r="AE16" s="11"/>
      <c r="AF16" s="7"/>
      <c r="AG16" s="7"/>
    </row>
    <row r="17" spans="1:33" ht="15.75" thickTop="1" x14ac:dyDescent="0.25">
      <c r="A17" s="4"/>
      <c r="B17" s="4"/>
      <c r="D17">
        <v>54</v>
      </c>
      <c r="G17">
        <v>13000</v>
      </c>
      <c r="J17">
        <v>435</v>
      </c>
      <c r="M17">
        <v>345</v>
      </c>
      <c r="N17" s="4"/>
      <c r="R17" s="7"/>
      <c r="U17" s="4"/>
      <c r="AE17" s="11"/>
      <c r="AF17" s="7"/>
      <c r="AG17" s="7"/>
    </row>
    <row r="18" spans="1:33" ht="15.75" thickBot="1" x14ac:dyDescent="0.3">
      <c r="A18" s="4"/>
      <c r="B18" s="4"/>
      <c r="D18">
        <v>67</v>
      </c>
      <c r="G18">
        <v>42233</v>
      </c>
      <c r="J18">
        <v>3456</v>
      </c>
      <c r="M18">
        <v>667</v>
      </c>
      <c r="N18" s="4"/>
      <c r="P18" t="s">
        <v>43</v>
      </c>
      <c r="R18" s="7">
        <v>200000</v>
      </c>
      <c r="U18" s="4"/>
      <c r="W18" t="s">
        <v>57</v>
      </c>
      <c r="AB18" s="6">
        <f>SUM(R8+R13+R18)</f>
        <v>450000</v>
      </c>
      <c r="AC18" t="s">
        <v>6</v>
      </c>
      <c r="AE18" s="11"/>
      <c r="AF18" s="7"/>
      <c r="AG18" s="7"/>
    </row>
    <row r="19" spans="1:33" ht="15.75" thickTop="1" x14ac:dyDescent="0.25">
      <c r="A19" s="4"/>
      <c r="B19" s="4"/>
      <c r="D19">
        <v>4344</v>
      </c>
      <c r="G19">
        <v>55436</v>
      </c>
      <c r="J19">
        <v>63</v>
      </c>
      <c r="M19">
        <v>864</v>
      </c>
      <c r="N19" s="4"/>
      <c r="P19" t="s">
        <v>38</v>
      </c>
      <c r="R19" s="7">
        <v>48</v>
      </c>
      <c r="U19" s="4"/>
      <c r="AE19" s="11"/>
      <c r="AF19" s="7"/>
      <c r="AG19" s="7"/>
    </row>
    <row r="20" spans="1:33" x14ac:dyDescent="0.25">
      <c r="A20" s="4"/>
      <c r="B20" s="4"/>
      <c r="D20">
        <v>5644</v>
      </c>
      <c r="G20">
        <v>66785</v>
      </c>
      <c r="J20">
        <v>452</v>
      </c>
      <c r="M20">
        <v>4345</v>
      </c>
      <c r="N20" s="4"/>
      <c r="P20" t="s">
        <v>46</v>
      </c>
      <c r="R20" s="20">
        <v>0.04</v>
      </c>
      <c r="U20" s="4"/>
      <c r="W20" s="21" t="s">
        <v>58</v>
      </c>
      <c r="AE20" s="11"/>
      <c r="AF20" s="7"/>
      <c r="AG20" s="7"/>
    </row>
    <row r="21" spans="1:33" x14ac:dyDescent="0.25">
      <c r="A21" s="4"/>
      <c r="B21" s="4"/>
      <c r="D21">
        <v>777</v>
      </c>
      <c r="G21">
        <v>79303</v>
      </c>
      <c r="J21">
        <v>23</v>
      </c>
      <c r="M21">
        <v>34553</v>
      </c>
      <c r="N21" s="4"/>
      <c r="P21" t="s">
        <v>47</v>
      </c>
      <c r="R21" s="20">
        <v>0.06</v>
      </c>
      <c r="U21" s="4"/>
      <c r="W21" s="21" t="s">
        <v>59</v>
      </c>
      <c r="AE21" s="11"/>
      <c r="AF21" s="7"/>
      <c r="AG21" s="7"/>
    </row>
    <row r="22" spans="1:33" x14ac:dyDescent="0.25">
      <c r="A22" s="4"/>
      <c r="B22" s="4"/>
      <c r="D22">
        <v>342</v>
      </c>
      <c r="G22">
        <v>39045</v>
      </c>
      <c r="J22">
        <v>21</v>
      </c>
      <c r="M22">
        <v>4433</v>
      </c>
      <c r="N22" s="4"/>
      <c r="R22" s="7"/>
      <c r="U22" s="4"/>
      <c r="AE22" s="11"/>
      <c r="AF22" s="7"/>
      <c r="AG22" s="7"/>
    </row>
    <row r="23" spans="1:33" ht="15.75" thickBot="1" x14ac:dyDescent="0.3">
      <c r="A23" s="4"/>
      <c r="B23" s="4"/>
      <c r="D23">
        <v>43</v>
      </c>
      <c r="G23">
        <v>29000</v>
      </c>
      <c r="J23">
        <v>32</v>
      </c>
      <c r="M23">
        <v>443</v>
      </c>
      <c r="N23" s="4"/>
      <c r="O23" s="4"/>
      <c r="P23" t="s">
        <v>48</v>
      </c>
      <c r="R23" s="19">
        <f>PMT(R20/12,R19,R18)</f>
        <v>-4515.8109283379954</v>
      </c>
      <c r="T23" s="4"/>
      <c r="U23" s="4"/>
      <c r="AE23" s="7"/>
      <c r="AF23" s="7"/>
      <c r="AG23" s="7"/>
    </row>
    <row r="24" spans="1:33" ht="16.5" thickTop="1" thickBot="1" x14ac:dyDescent="0.3">
      <c r="A24" s="4"/>
      <c r="B24" s="4"/>
      <c r="D24">
        <v>455</v>
      </c>
      <c r="G24">
        <v>23099</v>
      </c>
      <c r="J24">
        <v>43</v>
      </c>
      <c r="M24">
        <v>778</v>
      </c>
      <c r="N24" s="4"/>
      <c r="O24" s="4"/>
      <c r="P24" t="s">
        <v>49</v>
      </c>
      <c r="R24" s="19">
        <f>PMT(R21/12,R19,R18)</f>
        <v>-4697.0058095871236</v>
      </c>
      <c r="T24" s="4"/>
      <c r="U24" s="4"/>
    </row>
    <row r="25" spans="1:33" ht="15.75" thickTop="1" x14ac:dyDescent="0.25">
      <c r="A25" s="4"/>
      <c r="B25" s="4"/>
      <c r="C25" t="s">
        <v>6</v>
      </c>
      <c r="D25" s="15">
        <f>SUM(D17:D24)</f>
        <v>11726</v>
      </c>
      <c r="F25" t="s">
        <v>6</v>
      </c>
      <c r="G25" s="15">
        <f>SUM(G17:G24)</f>
        <v>347901</v>
      </c>
      <c r="I25" t="s">
        <v>6</v>
      </c>
      <c r="J25" s="15">
        <f>SUM(J17:J24)</f>
        <v>4525</v>
      </c>
      <c r="L25" t="s">
        <v>6</v>
      </c>
      <c r="M25" s="15">
        <f>SUM(M17:M24)</f>
        <v>46428</v>
      </c>
      <c r="N25" s="4"/>
      <c r="O25" s="4"/>
      <c r="R25" s="7"/>
      <c r="T25" s="4"/>
      <c r="U25" s="4"/>
    </row>
    <row r="26" spans="1:33" ht="15.75" thickBot="1" x14ac:dyDescent="0.3">
      <c r="C26" t="s">
        <v>25</v>
      </c>
      <c r="D26" s="16">
        <f>MIN(D17:D24)</f>
        <v>43</v>
      </c>
      <c r="F26" t="s">
        <v>25</v>
      </c>
      <c r="G26" s="16">
        <f>MIN(G17:G24)</f>
        <v>13000</v>
      </c>
      <c r="I26" t="s">
        <v>25</v>
      </c>
      <c r="J26" s="16">
        <f>MIN(J17:J24)</f>
        <v>21</v>
      </c>
      <c r="L26" t="s">
        <v>25</v>
      </c>
      <c r="M26" s="16">
        <f>MIN(M17:M24)</f>
        <v>345</v>
      </c>
      <c r="N26" s="38"/>
      <c r="P26" t="s">
        <v>50</v>
      </c>
      <c r="R26" s="19">
        <f>SUM(R23-R24)</f>
        <v>181.19488124912823</v>
      </c>
      <c r="U26" s="4"/>
    </row>
    <row r="27" spans="1:33" ht="15.75" thickTop="1" x14ac:dyDescent="0.25">
      <c r="C27" t="s">
        <v>26</v>
      </c>
      <c r="D27" s="16">
        <f>MAX(D17:D24)</f>
        <v>5644</v>
      </c>
      <c r="F27" t="s">
        <v>26</v>
      </c>
      <c r="G27" s="16">
        <f>MAX(G17:G24)</f>
        <v>79303</v>
      </c>
      <c r="I27" t="s">
        <v>26</v>
      </c>
      <c r="J27" s="16">
        <f>MAX(J17:J24)</f>
        <v>3456</v>
      </c>
      <c r="L27" t="s">
        <v>26</v>
      </c>
      <c r="M27" s="16">
        <f>MAX(M17:M24)</f>
        <v>34553</v>
      </c>
      <c r="N27" s="38"/>
      <c r="U27" s="4"/>
    </row>
    <row r="28" spans="1:33" x14ac:dyDescent="0.25">
      <c r="C28" t="s">
        <v>27</v>
      </c>
      <c r="D28" s="16">
        <f>AVERAGE(D17:D24)</f>
        <v>1465.75</v>
      </c>
      <c r="F28" t="s">
        <v>27</v>
      </c>
      <c r="G28" s="16">
        <f>AVERAGE(G17:G24)</f>
        <v>43487.625</v>
      </c>
      <c r="I28" t="s">
        <v>27</v>
      </c>
      <c r="J28" s="17">
        <f>AVERAGE(J17:J24)</f>
        <v>565.625</v>
      </c>
      <c r="L28" t="s">
        <v>27</v>
      </c>
      <c r="M28" s="16">
        <f>AVERAGE(M17:M24)</f>
        <v>5803.5</v>
      </c>
      <c r="N28" s="38"/>
      <c r="U28" s="4"/>
    </row>
    <row r="29" spans="1:33" x14ac:dyDescent="0.25">
      <c r="N29" s="38"/>
      <c r="U29" s="4"/>
    </row>
    <row r="30" spans="1:33" x14ac:dyDescent="0.25">
      <c r="N30" s="38"/>
      <c r="U30" s="4"/>
    </row>
    <row r="31" spans="1:33" x14ac:dyDescent="0.25">
      <c r="N31" s="38"/>
      <c r="U31" s="4"/>
    </row>
    <row r="32" spans="1:33" x14ac:dyDescent="0.25">
      <c r="N32" s="38"/>
      <c r="U32" s="4"/>
    </row>
    <row r="33" spans="14:21" x14ac:dyDescent="0.25">
      <c r="N33" s="38"/>
      <c r="U33" s="4"/>
    </row>
    <row r="34" spans="14:21" x14ac:dyDescent="0.25">
      <c r="N34" s="38"/>
      <c r="U34" s="4"/>
    </row>
    <row r="35" spans="14:21" x14ac:dyDescent="0.25">
      <c r="N35" s="38"/>
      <c r="U35" s="4"/>
    </row>
  </sheetData>
  <mergeCells count="4">
    <mergeCell ref="C2:M3"/>
    <mergeCell ref="O2:T3"/>
    <mergeCell ref="V2:AE3"/>
    <mergeCell ref="P5: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Start</vt:lpstr>
      <vt:lpstr>Opgave1</vt:lpstr>
      <vt:lpstr>Opgave2</vt:lpstr>
      <vt:lpstr>Opgave3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Feld-Jakobsen</dc:creator>
  <cp:lastModifiedBy>Dan Feld-Jakobsen</cp:lastModifiedBy>
  <dcterms:created xsi:type="dcterms:W3CDTF">2024-03-05T13:00:19Z</dcterms:created>
  <dcterms:modified xsi:type="dcterms:W3CDTF">2024-08-27T16:59:50Z</dcterms:modified>
</cp:coreProperties>
</file>